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300" activeTab="1"/>
  </bookViews>
  <sheets>
    <sheet name="ATIVO E PASSIVO" sheetId="1" r:id="rId1"/>
    <sheet name="DRE" sheetId="2" r:id="rId2"/>
    <sheet name="RESUMO" sheetId="3" r:id="rId3"/>
  </sheets>
  <definedNames>
    <definedName name="_xlnm.Print_Area" localSheetId="0">'ATIVO E PASSIVO'!$A$1:$I$59</definedName>
    <definedName name="_xlnm.Print_Area" localSheetId="1">'DRE'!$B$1:$D$121</definedName>
    <definedName name="_xlnm.Print_Area" localSheetId="2">'RESUMO'!$A$1:$C$55</definedName>
  </definedNames>
  <calcPr fullCalcOnLoad="1"/>
</workbook>
</file>

<file path=xl/sharedStrings.xml><?xml version="1.0" encoding="utf-8"?>
<sst xmlns="http://schemas.openxmlformats.org/spreadsheetml/2006/main" count="242" uniqueCount="183">
  <si>
    <t>ATIVO</t>
  </si>
  <si>
    <t>CIRCULANTE</t>
  </si>
  <si>
    <t>TOTAL DO ATIVO</t>
  </si>
  <si>
    <t>PASSIVO</t>
  </si>
  <si>
    <t>TOTAL DO PASSIVO</t>
  </si>
  <si>
    <t>DISPONIBILIDADES</t>
  </si>
  <si>
    <t>FORNECEDORES</t>
  </si>
  <si>
    <t>Nacionais</t>
  </si>
  <si>
    <t>OUTRAS CONTAS A PAGAR</t>
  </si>
  <si>
    <t>R's &amp; A CONTABILIDADE E ASSESSORIA S/C LTDA</t>
  </si>
  <si>
    <t>CRC 2290/Ba</t>
  </si>
  <si>
    <t>Móveis e Utensílios</t>
  </si>
  <si>
    <t>CRÉDITOS</t>
  </si>
  <si>
    <t>Máquinas e Equipamentos</t>
  </si>
  <si>
    <t>Instalações</t>
  </si>
  <si>
    <t>Veículos</t>
  </si>
  <si>
    <t xml:space="preserve">                                                  (Em Reais)</t>
  </si>
  <si>
    <t>R's &amp; A Contabilidade e Ass. S/C Ltda</t>
  </si>
  <si>
    <t>CRC 2290/BA</t>
  </si>
  <si>
    <t>Em Reais</t>
  </si>
  <si>
    <t>Equipamentos Processamento de Dados</t>
  </si>
  <si>
    <t>Aplicações Financeiras</t>
  </si>
  <si>
    <t>Adiantamentos a Fornecedores</t>
  </si>
  <si>
    <t>Adiantamento a Empregados</t>
  </si>
  <si>
    <t>SINDJUFE-BA - SINDICATO DOS TRAB PODER JUDICIÁRIO FEDERAL NA BAHIA</t>
  </si>
  <si>
    <t>CNPJ 14.669.089/0001-98</t>
  </si>
  <si>
    <t>Cauções e Bloqueios Judiciais</t>
  </si>
  <si>
    <t>Fenajufe a Receber</t>
  </si>
  <si>
    <t>Imóveis</t>
  </si>
  <si>
    <t>Direito Uso Telefone</t>
  </si>
  <si>
    <t>OBRIGAÇÕES TRABALHISTAS E TRIBUTÁRIAS</t>
  </si>
  <si>
    <t>IRRF a Recolher</t>
  </si>
  <si>
    <t>PROVISÕES TRABLHISTAS</t>
  </si>
  <si>
    <t>Férias e Encargos Sociais</t>
  </si>
  <si>
    <t>Débitos Trabalhistas</t>
  </si>
  <si>
    <t>SINDJUFE/BA - SIND. DOS TRAB. PODER JUD. FEDERAL NA BAHIA</t>
  </si>
  <si>
    <t>Encargos Sociais a Recolher (FGTS/INSS/PIS)</t>
  </si>
  <si>
    <t>E</t>
  </si>
  <si>
    <t>DESPESAS COM CLUBE</t>
  </si>
  <si>
    <t xml:space="preserve">  Sócios Efetivos - Justiça Federal</t>
  </si>
  <si>
    <t xml:space="preserve">  Sócios Efetivos - T R E</t>
  </si>
  <si>
    <t xml:space="preserve">  Sócios Efetivos - T R T</t>
  </si>
  <si>
    <t xml:space="preserve">  Receitas de Vendas de Produtos e Serviços - Clube</t>
  </si>
  <si>
    <t xml:space="preserve">  COFINS</t>
  </si>
  <si>
    <t xml:space="preserve">  Recuperações de Despesas Diversas</t>
  </si>
  <si>
    <t xml:space="preserve">  Remunerações, Benefícios e Encargos Sociais</t>
  </si>
  <si>
    <t xml:space="preserve">  Compras para Comercialização</t>
  </si>
  <si>
    <t xml:space="preserve">  Serviços Pessoa Física</t>
  </si>
  <si>
    <t xml:space="preserve">  Despesas Desportivas</t>
  </si>
  <si>
    <t xml:space="preserve">  Água</t>
  </si>
  <si>
    <t xml:space="preserve">  Combustível</t>
  </si>
  <si>
    <t xml:space="preserve">  Energia</t>
  </si>
  <si>
    <t xml:space="preserve">  Material de Limpeza</t>
  </si>
  <si>
    <t xml:space="preserve">  Material de Expediente</t>
  </si>
  <si>
    <t xml:space="preserve">  Telefone</t>
  </si>
  <si>
    <t xml:space="preserve">  Despesas com Piscina</t>
  </si>
  <si>
    <t xml:space="preserve">  Manutenções em Instalações/Equipamentos</t>
  </si>
  <si>
    <t xml:space="preserve">  Diversas (Ração para animais/utensílios/outras)</t>
  </si>
  <si>
    <t>A</t>
  </si>
  <si>
    <t>B</t>
  </si>
  <si>
    <t>C</t>
  </si>
  <si>
    <t xml:space="preserve">  Serviços de Terceiros</t>
  </si>
  <si>
    <t xml:space="preserve">  Seguros</t>
  </si>
  <si>
    <t xml:space="preserve">  Despesas Jurídicas</t>
  </si>
  <si>
    <t xml:space="preserve">  Aluguel Imóveis</t>
  </si>
  <si>
    <t xml:space="preserve">  Aluguel/Manutenção Hadware e Software</t>
  </si>
  <si>
    <t xml:space="preserve">  Mandato Classista/Liberação Sindical</t>
  </si>
  <si>
    <t xml:space="preserve">  Serviços Contábeis</t>
  </si>
  <si>
    <t xml:space="preserve">  Segurança</t>
  </si>
  <si>
    <t xml:space="preserve">  Festividades e Comemorações</t>
  </si>
  <si>
    <t xml:space="preserve">  Transporte/Conduções</t>
  </si>
  <si>
    <t xml:space="preserve">  Despesas Sindicais (Assembléias/Reuniões/CUT/Fenajufe/Outras)</t>
  </si>
  <si>
    <t xml:space="preserve">  Correios</t>
  </si>
  <si>
    <t>DESPESAS COM SUB-SEDE ITABUNA</t>
  </si>
  <si>
    <t>DESPESAS COM SEDE E SUB-SEDES ADM. SALVADOR</t>
  </si>
  <si>
    <t>DEPRECIAÇÕES</t>
  </si>
  <si>
    <t xml:space="preserve">  Receitas Financeiras (Rendimentos Aplicações Financeiras e Outras)</t>
  </si>
  <si>
    <t>F</t>
  </si>
  <si>
    <t>G</t>
  </si>
  <si>
    <t>I</t>
  </si>
  <si>
    <t xml:space="preserve">  Resultado Venda Imobilizado</t>
  </si>
  <si>
    <t>DESPESAS TRIBUTÁRIAS</t>
  </si>
  <si>
    <t xml:space="preserve">  IPTU</t>
  </si>
  <si>
    <t xml:space="preserve">  IPVA</t>
  </si>
  <si>
    <t xml:space="preserve">  PIS S/Folha</t>
  </si>
  <si>
    <t xml:space="preserve">  Taxas Diversas</t>
  </si>
  <si>
    <t xml:space="preserve">  IRPJ </t>
  </si>
  <si>
    <t xml:space="preserve">  Contribuíção Social</t>
  </si>
  <si>
    <t>K</t>
  </si>
  <si>
    <t>M</t>
  </si>
  <si>
    <t>PATRIMÔNIO SOCIAL</t>
  </si>
  <si>
    <t>RECEITAS ORDINÁRIAS</t>
  </si>
  <si>
    <t>RECEITAS (DESPESAS) EXTRAORDINÁRIAS</t>
  </si>
  <si>
    <t>SUPERÁVIT LÍQUIDO DO EXERCÍCIO</t>
  </si>
  <si>
    <t>SUPERÁVIT ORDINÁRIO</t>
  </si>
  <si>
    <t>TRIBUTOS INCIDENTES S/SUPERÁVIT</t>
  </si>
  <si>
    <t xml:space="preserve">  Renúncia de Impostos e Contribuições</t>
  </si>
  <si>
    <t>SUPERAVIT ANTES DA RENÚNCIA FISCAL</t>
  </si>
  <si>
    <t>BENEFÍCIOS OBTIDOS - RENÚNCIA FISCAL E GRATUIDADE</t>
  </si>
  <si>
    <t>TRIBUTOS S/RECEITAS ORDINÁRIAS</t>
  </si>
  <si>
    <t xml:space="preserve">D </t>
  </si>
  <si>
    <t>A+B+C+D+E+F+G=H</t>
  </si>
  <si>
    <t>H+I=J</t>
  </si>
  <si>
    <t xml:space="preserve">L </t>
  </si>
  <si>
    <t>J+K+L+M=N</t>
  </si>
  <si>
    <t>DEMONSTRAÇÃO DE SUPERÁVIT OU DÉFICIT</t>
  </si>
  <si>
    <t>DEPESAS E RECEITAS FINANCEIRAS LÍQUIDAS</t>
  </si>
  <si>
    <t>DESPESAS COM PESSOAL</t>
  </si>
  <si>
    <t>CLUBE</t>
  </si>
  <si>
    <t>SEDE E SUB-SEDES ADM DE SALVADOR</t>
  </si>
  <si>
    <t>SUB-SEDE ITABUNA</t>
  </si>
  <si>
    <t>RECEITAS EXTRAORDINÁRIAS</t>
  </si>
  <si>
    <t>TOTAL DAS RECEITAS</t>
  </si>
  <si>
    <t xml:space="preserve">RECEITAS FINANCEIRAS </t>
  </si>
  <si>
    <t>DEPESAS ORDINÁRIAS</t>
  </si>
  <si>
    <t>DESPESAS FINANCEIRAS</t>
  </si>
  <si>
    <t>DESPESAS EXTRAORDINÁRIAS</t>
  </si>
  <si>
    <t>TOTAL DAS DESPESAS</t>
  </si>
  <si>
    <t>RECEITAS - DESPESAS = SUPERÁVIT</t>
  </si>
  <si>
    <t>RESUMO DA DEMONSTRAÇÃO DE SUPERÁVIT OU DÉFICIT</t>
  </si>
  <si>
    <t>Caixa e Fundos Fixos</t>
  </si>
  <si>
    <t>Créditos T.R.E.</t>
  </si>
  <si>
    <t>Convênio Promédica</t>
  </si>
  <si>
    <t>Retenções Lei 10.833</t>
  </si>
  <si>
    <t xml:space="preserve">  Eventos de Classe</t>
  </si>
  <si>
    <t xml:space="preserve">  Despesas com Associados (Costa Verde/Goldental)</t>
  </si>
  <si>
    <t>Créditos Clube</t>
  </si>
  <si>
    <t>Outros adiantamentos</t>
  </si>
  <si>
    <t>NÃO CIRCULANTE</t>
  </si>
  <si>
    <t>PIS</t>
  </si>
  <si>
    <t>Salários a Pagar/Bolsa Estágio a pagar</t>
  </si>
  <si>
    <t xml:space="preserve">  Serviços Pessoa Juridica</t>
  </si>
  <si>
    <t xml:space="preserve">  Segurança Patrimonial</t>
  </si>
  <si>
    <t xml:space="preserve">  Bar, gelo e outros</t>
  </si>
  <si>
    <t xml:space="preserve">  Lanches e refeições </t>
  </si>
  <si>
    <t xml:space="preserve">  Bens de pequeno valor</t>
  </si>
  <si>
    <t xml:space="preserve">  Copa e Cozinha</t>
  </si>
  <si>
    <t xml:space="preserve">  Fretes e Carretos</t>
  </si>
  <si>
    <t xml:space="preserve">  Livros,jornais e revistas </t>
  </si>
  <si>
    <t xml:space="preserve">  Material de Informatica</t>
  </si>
  <si>
    <t xml:space="preserve">  Manutenção</t>
  </si>
  <si>
    <t xml:space="preserve">  Copa/Cozinha</t>
  </si>
  <si>
    <t xml:space="preserve">  Agua</t>
  </si>
  <si>
    <t xml:space="preserve">  COFINS </t>
  </si>
  <si>
    <t>Joilton Pimenta da Silva</t>
  </si>
  <si>
    <t>III Coordenador de Administração, Patrimônio e Finanças</t>
  </si>
  <si>
    <t xml:space="preserve">  Diárias e Hospedagens</t>
  </si>
  <si>
    <t xml:space="preserve">  Outras Despesas(Doações/cópias/cartórios)</t>
  </si>
  <si>
    <t xml:space="preserve">  Despesas com Veículos/Estacionamentos</t>
  </si>
  <si>
    <t>Roseclaudia F. Guerreiro de Jesus</t>
  </si>
  <si>
    <t>CRC 017447-Ba</t>
  </si>
  <si>
    <t>Adiantamentos de Viagens</t>
  </si>
  <si>
    <t>Ajuste de Exercícios Anteriores</t>
  </si>
  <si>
    <t>ORDINÁRIAS</t>
  </si>
  <si>
    <t>SEDE ADM</t>
  </si>
  <si>
    <t xml:space="preserve">  Despesas Financeiras (Juros/Taxas Bancárias/Descontos)</t>
  </si>
  <si>
    <t>____________________________________________________________</t>
  </si>
  <si>
    <t>____________________________</t>
  </si>
  <si>
    <t>__________________________________________________________</t>
  </si>
  <si>
    <t>________________________________</t>
  </si>
  <si>
    <t>IMOBILIZAÇÕES TANGÍVEIS, líquido</t>
  </si>
  <si>
    <t>______________________________________________________________</t>
  </si>
  <si>
    <t>______________________________________________________</t>
  </si>
  <si>
    <t>Bancos C/ Movimento</t>
  </si>
  <si>
    <t>Superávit (Déficit) Acumulado</t>
  </si>
  <si>
    <t>Superávit (Déficit) do Exercício</t>
  </si>
  <si>
    <t>BALANÇO PATRIMONIAL EM 30 DE JUNHO DE 2009</t>
  </si>
  <si>
    <t xml:space="preserve">    EM 30 JUNHO DE 2009</t>
  </si>
  <si>
    <t xml:space="preserve">    EM 30 DE JUNHO DE 2009</t>
  </si>
  <si>
    <t>Adiantamento p/Inversão Fixa</t>
  </si>
  <si>
    <t xml:space="preserve">  Eventos do clube</t>
  </si>
  <si>
    <t>Copa/cozinha</t>
  </si>
  <si>
    <t xml:space="preserve">  Serviços graficos</t>
  </si>
  <si>
    <t xml:space="preserve">  Serviços pessoa fisica</t>
  </si>
  <si>
    <t xml:space="preserve">  Serviços pessoa juridica</t>
  </si>
  <si>
    <t xml:space="preserve">  Copias e repouções</t>
  </si>
  <si>
    <t xml:space="preserve">  Diversos</t>
  </si>
  <si>
    <t>Ubirajara Chaves</t>
  </si>
  <si>
    <t>Outras Contas a Pagar</t>
  </si>
  <si>
    <t xml:space="preserve"> Mensalidades</t>
  </si>
  <si>
    <t>ISS a Recolher</t>
  </si>
  <si>
    <t>Cheques em Cobrança</t>
  </si>
  <si>
    <t>Licença  (Software)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</si>
</sst>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    &quot;\ #,##0;&quot;    &quot;\ \-#,##0"/>
    <numFmt numFmtId="179" formatCode="&quot;    &quot;\ #,##0;[Red]&quot;    &quot;\ \-#,##0"/>
    <numFmt numFmtId="180" formatCode="&quot;    &quot;\ #,##0.00;&quot;    &quot;\ \-#,##0.00"/>
    <numFmt numFmtId="181" formatCode="&quot;    &quot;\ #,##0.00;[Red]&quot;    &quot;\ \-#,##0.00"/>
    <numFmt numFmtId="182" formatCode="_ &quot;    &quot;\ * #,##0_ ;_ &quot;    &quot;\ * \-#,##0_ ;_ &quot;    &quot;\ * &quot;-&quot;_ ;_ @_ "/>
    <numFmt numFmtId="183" formatCode="_ * #,##0_ ;_ * \-#,##0_ ;_ * &quot;-&quot;_ ;_ @_ "/>
    <numFmt numFmtId="184" formatCode="_ &quot;    &quot;\ * #,##0.00_ ;_ &quot;    &quot;\ * \-#,##0.00_ ;_ &quot;    &quot;\ * &quot;-&quot;??_ ;_ @_ "/>
    <numFmt numFmtId="185" formatCode="_ * #,##0.00_ ;_ * \-#,##0.00_ ;_ * &quot;-&quot;??_ ;_ @_ "/>
    <numFmt numFmtId="186" formatCode="_ * #,##0_ ;_ * \-#,##0_ ;_ * &quot;-&quot;??_ ;_ @_ "/>
  </numFmts>
  <fonts count="5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1"/>
      <name val="Courier"/>
      <family val="0"/>
    </font>
    <font>
      <sz val="9"/>
      <name val="Arial"/>
      <family val="2"/>
    </font>
    <font>
      <sz val="12"/>
      <name val="Arial"/>
      <family val="2"/>
    </font>
    <font>
      <b/>
      <u val="singleAccounting"/>
      <sz val="12"/>
      <name val="Arial"/>
      <family val="2"/>
    </font>
    <font>
      <b/>
      <u val="doubleAccounting"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87">
    <xf numFmtId="0" fontId="0" fillId="0" borderId="0" xfId="0" applyAlignment="1">
      <alignment/>
    </xf>
    <xf numFmtId="39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39" fontId="6" fillId="0" borderId="0" xfId="0" applyNumberFormat="1" applyFont="1" applyBorder="1" applyAlignment="1" applyProtection="1">
      <alignment horizontal="right"/>
      <protection/>
    </xf>
    <xf numFmtId="39" fontId="1" fillId="0" borderId="0" xfId="0" applyNumberFormat="1" applyFont="1" applyBorder="1" applyAlignment="1" applyProtection="1">
      <alignment horizontal="right"/>
      <protection/>
    </xf>
    <xf numFmtId="39" fontId="7" fillId="0" borderId="0" xfId="0" applyNumberFormat="1" applyFont="1" applyBorder="1" applyAlignment="1" applyProtection="1">
      <alignment horizontal="left"/>
      <protection/>
    </xf>
    <xf numFmtId="39" fontId="1" fillId="0" borderId="0" xfId="0" applyNumberFormat="1" applyFont="1" applyBorder="1" applyAlignment="1" applyProtection="1">
      <alignment horizontal="center"/>
      <protection/>
    </xf>
    <xf numFmtId="39" fontId="8" fillId="0" borderId="0" xfId="0" applyNumberFormat="1" applyFont="1" applyBorder="1" applyAlignment="1" applyProtection="1">
      <alignment horizontal="right"/>
      <protection/>
    </xf>
    <xf numFmtId="39" fontId="2" fillId="0" borderId="0" xfId="0" applyNumberFormat="1" applyFont="1" applyBorder="1" applyAlignment="1" applyProtection="1">
      <alignment horizontal="right"/>
      <protection/>
    </xf>
    <xf numFmtId="39" fontId="0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39" fontId="9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37" fontId="0" fillId="0" borderId="0" xfId="0" applyNumberFormat="1" applyFont="1" applyAlignment="1" applyProtection="1">
      <alignment/>
      <protection/>
    </xf>
    <xf numFmtId="39" fontId="7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 horizontal="center"/>
      <protection/>
    </xf>
    <xf numFmtId="39" fontId="2" fillId="0" borderId="0" xfId="0" applyNumberFormat="1" applyFont="1" applyBorder="1" applyAlignment="1" applyProtection="1">
      <alignment horizontal="center"/>
      <protection/>
    </xf>
    <xf numFmtId="37" fontId="11" fillId="0" borderId="0" xfId="0" applyNumberFormat="1" applyFont="1" applyBorder="1" applyAlignment="1" applyProtection="1">
      <alignment horizontal="center"/>
      <protection/>
    </xf>
    <xf numFmtId="39" fontId="0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center"/>
      <protection/>
    </xf>
    <xf numFmtId="39" fontId="0" fillId="0" borderId="0" xfId="0" applyNumberFormat="1" applyFont="1" applyBorder="1" applyAlignment="1" applyProtection="1">
      <alignment horizontal="fill"/>
      <protection/>
    </xf>
    <xf numFmtId="171" fontId="2" fillId="0" borderId="0" xfId="53" applyFont="1" applyBorder="1" applyAlignment="1">
      <alignment horizontal="right"/>
    </xf>
    <xf numFmtId="171" fontId="2" fillId="0" borderId="0" xfId="53" applyFont="1" applyBorder="1" applyAlignment="1" applyProtection="1">
      <alignment horizontal="right"/>
      <protection/>
    </xf>
    <xf numFmtId="171" fontId="9" fillId="0" borderId="0" xfId="53" applyFont="1" applyBorder="1" applyAlignment="1">
      <alignment horizontal="right"/>
    </xf>
    <xf numFmtId="171" fontId="10" fillId="0" borderId="0" xfId="53" applyFont="1" applyAlignment="1">
      <alignment/>
    </xf>
    <xf numFmtId="171" fontId="2" fillId="0" borderId="10" xfId="53" applyFont="1" applyBorder="1" applyAlignment="1" applyProtection="1">
      <alignment horizontal="right"/>
      <protection/>
    </xf>
    <xf numFmtId="39" fontId="9" fillId="0" borderId="0" xfId="0" applyNumberFormat="1" applyFont="1" applyBorder="1" applyAlignment="1" applyProtection="1">
      <alignment horizontal="left"/>
      <protection/>
    </xf>
    <xf numFmtId="171" fontId="9" fillId="0" borderId="0" xfId="53" applyFont="1" applyBorder="1" applyAlignment="1" applyProtection="1">
      <alignment horizontal="right"/>
      <protection/>
    </xf>
    <xf numFmtId="0" fontId="12" fillId="0" borderId="0" xfId="0" applyFont="1" applyAlignment="1">
      <alignment/>
    </xf>
    <xf numFmtId="171" fontId="12" fillId="0" borderId="0" xfId="53" applyNumberFormat="1" applyFont="1" applyAlignment="1">
      <alignment/>
    </xf>
    <xf numFmtId="37" fontId="6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171" fontId="2" fillId="0" borderId="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39" fontId="0" fillId="0" borderId="11" xfId="0" applyNumberFormat="1" applyFont="1" applyBorder="1" applyAlignment="1" applyProtection="1">
      <alignment horizontal="right"/>
      <protection/>
    </xf>
    <xf numFmtId="39" fontId="6" fillId="0" borderId="11" xfId="0" applyNumberFormat="1" applyFont="1" applyBorder="1" applyAlignment="1" applyProtection="1">
      <alignment horizontal="right"/>
      <protection/>
    </xf>
    <xf numFmtId="171" fontId="9" fillId="0" borderId="0" xfId="53" applyFont="1" applyAlignment="1">
      <alignment/>
    </xf>
    <xf numFmtId="171" fontId="2" fillId="0" borderId="0" xfId="0" applyNumberFormat="1" applyFont="1" applyAlignment="1">
      <alignment/>
    </xf>
    <xf numFmtId="0" fontId="3" fillId="0" borderId="0" xfId="0" applyFont="1" applyAlignment="1">
      <alignment/>
    </xf>
    <xf numFmtId="171" fontId="3" fillId="0" borderId="0" xfId="53" applyNumberFormat="1" applyFont="1" applyAlignment="1">
      <alignment/>
    </xf>
    <xf numFmtId="171" fontId="3" fillId="0" borderId="0" xfId="53" applyNumberFormat="1" applyFont="1" applyBorder="1" applyAlignment="1">
      <alignment/>
    </xf>
    <xf numFmtId="0" fontId="7" fillId="0" borderId="0" xfId="0" applyFont="1" applyAlignment="1">
      <alignment/>
    </xf>
    <xf numFmtId="171" fontId="12" fillId="0" borderId="0" xfId="0" applyNumberFormat="1" applyFont="1" applyAlignment="1">
      <alignment/>
    </xf>
    <xf numFmtId="171" fontId="3" fillId="0" borderId="0" xfId="53" applyNumberFormat="1" applyFont="1" applyAlignment="1">
      <alignment/>
    </xf>
    <xf numFmtId="171" fontId="3" fillId="0" borderId="0" xfId="0" applyNumberFormat="1" applyFont="1" applyAlignment="1">
      <alignment/>
    </xf>
    <xf numFmtId="0" fontId="9" fillId="0" borderId="0" xfId="0" applyFont="1" applyAlignment="1">
      <alignment/>
    </xf>
    <xf numFmtId="171" fontId="0" fillId="0" borderId="0" xfId="53" applyFont="1" applyAlignment="1">
      <alignment/>
    </xf>
    <xf numFmtId="171" fontId="0" fillId="0" borderId="0" xfId="0" applyNumberFormat="1" applyAlignment="1">
      <alignment/>
    </xf>
    <xf numFmtId="0" fontId="15" fillId="0" borderId="0" xfId="0" applyFont="1" applyAlignment="1">
      <alignment/>
    </xf>
    <xf numFmtId="39" fontId="12" fillId="0" borderId="0" xfId="53" applyNumberFormat="1" applyFont="1" applyAlignment="1">
      <alignment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39" fontId="13" fillId="0" borderId="0" xfId="53" applyNumberFormat="1" applyFont="1" applyAlignment="1">
      <alignment/>
    </xf>
    <xf numFmtId="39" fontId="3" fillId="0" borderId="0" xfId="53" applyNumberFormat="1" applyFont="1" applyAlignment="1">
      <alignment/>
    </xf>
    <xf numFmtId="39" fontId="13" fillId="0" borderId="0" xfId="53" applyNumberFormat="1" applyFont="1" applyBorder="1" applyAlignment="1">
      <alignment/>
    </xf>
    <xf numFmtId="39" fontId="3" fillId="0" borderId="0" xfId="53" applyNumberFormat="1" applyFont="1" applyBorder="1" applyAlignment="1">
      <alignment/>
    </xf>
    <xf numFmtId="39" fontId="14" fillId="0" borderId="0" xfId="53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39" fontId="0" fillId="0" borderId="0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9" fontId="9" fillId="0" borderId="0" xfId="0" applyNumberFormat="1" applyFont="1" applyFill="1" applyBorder="1" applyAlignment="1" applyProtection="1">
      <alignment horizontal="left"/>
      <protection/>
    </xf>
    <xf numFmtId="171" fontId="9" fillId="0" borderId="0" xfId="53" applyFont="1" applyFill="1" applyBorder="1" applyAlignment="1" applyProtection="1">
      <alignment horizontal="right"/>
      <protection/>
    </xf>
    <xf numFmtId="171" fontId="9" fillId="0" borderId="0" xfId="53" applyFont="1" applyAlignment="1">
      <alignment/>
    </xf>
    <xf numFmtId="3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9" fontId="12" fillId="0" borderId="0" xfId="0" applyNumberFormat="1" applyFont="1" applyAlignment="1">
      <alignment/>
    </xf>
    <xf numFmtId="171" fontId="13" fillId="0" borderId="0" xfId="53" applyNumberFormat="1" applyFont="1" applyAlignment="1">
      <alignment/>
    </xf>
    <xf numFmtId="171" fontId="14" fillId="0" borderId="0" xfId="0" applyNumberFormat="1" applyFont="1" applyAlignment="1">
      <alignment/>
    </xf>
    <xf numFmtId="39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zoomScalePageLayoutView="0" workbookViewId="0" topLeftCell="B1">
      <selection activeCell="I15" sqref="I15"/>
    </sheetView>
  </sheetViews>
  <sheetFormatPr defaultColWidth="9.140625" defaultRowHeight="12.75"/>
  <cols>
    <col min="1" max="1" width="3.7109375" style="0" customWidth="1"/>
    <col min="2" max="2" width="42.57421875" style="0" customWidth="1"/>
    <col min="3" max="3" width="9.8515625" style="0" customWidth="1"/>
    <col min="4" max="4" width="15.7109375" style="0" customWidth="1"/>
    <col min="5" max="5" width="2.28125" style="0" customWidth="1"/>
    <col min="6" max="6" width="2.140625" style="0" customWidth="1"/>
    <col min="7" max="7" width="33.421875" style="0" customWidth="1"/>
    <col min="8" max="8" width="15.140625" style="0" customWidth="1"/>
    <col min="9" max="9" width="15.57421875" style="0" customWidth="1"/>
  </cols>
  <sheetData>
    <row r="1" spans="2:9" ht="15.75">
      <c r="B1" s="84" t="s">
        <v>24</v>
      </c>
      <c r="C1" s="84"/>
      <c r="D1" s="84"/>
      <c r="E1" s="84"/>
      <c r="F1" s="84"/>
      <c r="G1" s="84"/>
      <c r="H1" s="84"/>
      <c r="I1" s="84"/>
    </row>
    <row r="2" spans="2:9" ht="15.75">
      <c r="B2" s="84" t="s">
        <v>25</v>
      </c>
      <c r="C2" s="84"/>
      <c r="D2" s="84"/>
      <c r="E2" s="84"/>
      <c r="F2" s="84"/>
      <c r="G2" s="84"/>
      <c r="H2" s="84"/>
      <c r="I2" s="84"/>
    </row>
    <row r="3" spans="4:5" ht="15.75">
      <c r="D3" s="6"/>
      <c r="E3" s="6"/>
    </row>
    <row r="4" spans="2:9" ht="15.75">
      <c r="B4" s="84" t="s">
        <v>166</v>
      </c>
      <c r="C4" s="84"/>
      <c r="D4" s="84"/>
      <c r="E4" s="84"/>
      <c r="F4" s="84"/>
      <c r="G4" s="84"/>
      <c r="H4" s="84"/>
      <c r="I4" s="84"/>
    </row>
    <row r="5" ht="12.75">
      <c r="F5" s="46"/>
    </row>
    <row r="6" spans="2:11" ht="15.75">
      <c r="B6" s="9" t="s">
        <v>0</v>
      </c>
      <c r="C6" s="7"/>
      <c r="D6" s="7" t="s">
        <v>19</v>
      </c>
      <c r="E6" s="7"/>
      <c r="F6" s="46"/>
      <c r="G6" s="27" t="s">
        <v>3</v>
      </c>
      <c r="H6" s="28"/>
      <c r="I6" s="43" t="s">
        <v>19</v>
      </c>
      <c r="J6" s="10"/>
      <c r="K6" s="26"/>
    </row>
    <row r="7" spans="2:11" ht="15">
      <c r="B7" s="10"/>
      <c r="C7" s="5"/>
      <c r="F7" s="46"/>
      <c r="G7" s="29"/>
      <c r="H7" s="30"/>
      <c r="I7" s="32"/>
      <c r="J7" s="31"/>
      <c r="K7" s="30"/>
    </row>
    <row r="8" spans="2:11" ht="15">
      <c r="B8" s="1" t="s">
        <v>1</v>
      </c>
      <c r="C8" s="11"/>
      <c r="D8" s="35">
        <f>D9+D14</f>
        <v>917079.95</v>
      </c>
      <c r="E8" s="35"/>
      <c r="F8" s="46"/>
      <c r="G8" s="1" t="s">
        <v>1</v>
      </c>
      <c r="H8" s="11"/>
      <c r="I8" s="35">
        <f>+I9+I12+I19+I21</f>
        <v>499023.76999999996</v>
      </c>
      <c r="J8" s="8"/>
      <c r="K8" s="7"/>
    </row>
    <row r="9" spans="2:11" ht="15">
      <c r="B9" s="1" t="s">
        <v>5</v>
      </c>
      <c r="C9" s="12"/>
      <c r="D9" s="35">
        <f>D10+D11+D12</f>
        <v>731433.87</v>
      </c>
      <c r="E9" s="35"/>
      <c r="F9" s="46"/>
      <c r="G9" s="1" t="s">
        <v>6</v>
      </c>
      <c r="H9" s="12"/>
      <c r="I9" s="35">
        <f>SUM(I10:I10)</f>
        <v>86</v>
      </c>
      <c r="J9" s="13"/>
      <c r="K9" s="13"/>
    </row>
    <row r="10" spans="2:11" ht="15">
      <c r="B10" s="39" t="s">
        <v>120</v>
      </c>
      <c r="C10" s="18"/>
      <c r="D10" s="40">
        <f>456.86+1956.47</f>
        <v>2413.33</v>
      </c>
      <c r="E10" s="40"/>
      <c r="F10" s="46"/>
      <c r="G10" s="39" t="s">
        <v>7</v>
      </c>
      <c r="H10" s="12"/>
      <c r="I10" s="40">
        <v>86</v>
      </c>
      <c r="J10" s="13"/>
      <c r="K10" s="13"/>
    </row>
    <row r="11" spans="2:11" ht="15">
      <c r="B11" s="39" t="s">
        <v>163</v>
      </c>
      <c r="C11" s="12"/>
      <c r="D11" s="40">
        <v>117365.09</v>
      </c>
      <c r="E11" s="35"/>
      <c r="F11" s="46"/>
      <c r="G11" s="1"/>
      <c r="H11" s="12"/>
      <c r="I11" s="35"/>
      <c r="J11" s="13"/>
      <c r="K11" s="13"/>
    </row>
    <row r="12" spans="2:11" ht="15">
      <c r="B12" s="39" t="s">
        <v>21</v>
      </c>
      <c r="C12" s="12"/>
      <c r="D12" s="40">
        <v>611655.45</v>
      </c>
      <c r="E12" s="35"/>
      <c r="F12" s="46"/>
      <c r="G12" s="1" t="s">
        <v>30</v>
      </c>
      <c r="H12" s="12"/>
      <c r="I12" s="35">
        <f>SUM(I13:I18)</f>
        <v>16635.989999999998</v>
      </c>
      <c r="J12" s="13"/>
      <c r="K12" s="13"/>
    </row>
    <row r="13" spans="2:11" ht="15">
      <c r="B13" s="39"/>
      <c r="C13" s="12"/>
      <c r="D13" s="40"/>
      <c r="E13" s="35"/>
      <c r="F13" s="46"/>
      <c r="G13" s="39" t="s">
        <v>130</v>
      </c>
      <c r="H13" s="18"/>
      <c r="I13" s="40">
        <f>-70.38-25.41</f>
        <v>-95.78999999999999</v>
      </c>
      <c r="J13" s="13"/>
      <c r="K13" s="13"/>
    </row>
    <row r="14" spans="2:11" ht="15">
      <c r="B14" s="1" t="s">
        <v>12</v>
      </c>
      <c r="C14" s="11"/>
      <c r="D14" s="35">
        <f>SUM(D15:D26)</f>
        <v>185646.08000000002</v>
      </c>
      <c r="E14" s="35"/>
      <c r="F14" s="46"/>
      <c r="G14" s="39" t="s">
        <v>36</v>
      </c>
      <c r="H14" s="18"/>
      <c r="I14" s="40">
        <v>14220.44</v>
      </c>
      <c r="J14" s="13"/>
      <c r="K14" s="13"/>
    </row>
    <row r="15" spans="2:11" ht="15">
      <c r="B15" s="75" t="s">
        <v>181</v>
      </c>
      <c r="D15">
        <v>715.13</v>
      </c>
      <c r="E15" s="35"/>
      <c r="F15" s="46"/>
      <c r="G15" s="39" t="s">
        <v>31</v>
      </c>
      <c r="H15" s="18"/>
      <c r="I15" s="40">
        <v>922.67</v>
      </c>
      <c r="J15" s="13"/>
      <c r="K15" s="13"/>
    </row>
    <row r="16" spans="2:11" ht="15">
      <c r="B16" s="58" t="s">
        <v>121</v>
      </c>
      <c r="D16" s="59">
        <v>347.42</v>
      </c>
      <c r="E16" s="35"/>
      <c r="F16" s="46"/>
      <c r="G16" s="39" t="s">
        <v>123</v>
      </c>
      <c r="H16" s="18"/>
      <c r="I16" s="40">
        <v>1232.25</v>
      </c>
      <c r="J16" s="13"/>
      <c r="K16" s="13"/>
    </row>
    <row r="17" spans="2:11" ht="15">
      <c r="B17" s="39" t="s">
        <v>122</v>
      </c>
      <c r="C17" s="18"/>
      <c r="D17" s="40">
        <v>22237.45</v>
      </c>
      <c r="E17" s="35"/>
      <c r="F17" s="46"/>
      <c r="G17" s="39" t="s">
        <v>129</v>
      </c>
      <c r="H17" s="18"/>
      <c r="I17" s="40">
        <v>292.44</v>
      </c>
      <c r="J17" s="13"/>
      <c r="K17" s="13"/>
    </row>
    <row r="18" spans="2:11" ht="15">
      <c r="B18" s="39" t="s">
        <v>126</v>
      </c>
      <c r="C18" s="18"/>
      <c r="D18" s="40">
        <v>850.44</v>
      </c>
      <c r="E18" s="35"/>
      <c r="F18" s="46"/>
      <c r="G18" s="39" t="s">
        <v>180</v>
      </c>
      <c r="H18" s="18"/>
      <c r="I18" s="40">
        <v>63.98</v>
      </c>
      <c r="J18" s="13"/>
      <c r="K18" s="13"/>
    </row>
    <row r="19" spans="2:11" ht="15">
      <c r="B19" s="39" t="s">
        <v>22</v>
      </c>
      <c r="C19" s="18"/>
      <c r="D19" s="40">
        <v>11268.25</v>
      </c>
      <c r="E19" s="40"/>
      <c r="F19" s="46"/>
      <c r="G19" s="1" t="s">
        <v>8</v>
      </c>
      <c r="H19" s="12"/>
      <c r="I19" s="35">
        <v>429048.99</v>
      </c>
      <c r="J19" s="13"/>
      <c r="K19" s="13"/>
    </row>
    <row r="20" spans="2:11" ht="15">
      <c r="B20" s="75" t="s">
        <v>151</v>
      </c>
      <c r="D20" s="76">
        <v>13499.65</v>
      </c>
      <c r="E20" s="40"/>
      <c r="F20" s="46"/>
      <c r="G20" s="1"/>
      <c r="H20" s="12"/>
      <c r="I20" s="35"/>
      <c r="J20" s="13"/>
      <c r="K20" s="13"/>
    </row>
    <row r="21" spans="2:11" ht="15">
      <c r="B21" s="39" t="s">
        <v>127</v>
      </c>
      <c r="C21" s="18"/>
      <c r="D21" s="40">
        <v>25157.87</v>
      </c>
      <c r="E21" s="40"/>
      <c r="F21" s="46"/>
      <c r="G21" s="1" t="s">
        <v>32</v>
      </c>
      <c r="H21" s="12"/>
      <c r="I21" s="35">
        <f>I22</f>
        <v>53252.79</v>
      </c>
      <c r="J21" s="13"/>
      <c r="K21" s="13"/>
    </row>
    <row r="22" spans="2:11" ht="14.25">
      <c r="B22" s="39" t="s">
        <v>26</v>
      </c>
      <c r="C22" s="18"/>
      <c r="D22" s="40">
        <v>2400</v>
      </c>
      <c r="E22" s="40"/>
      <c r="F22" s="46"/>
      <c r="G22" s="17" t="s">
        <v>33</v>
      </c>
      <c r="H22" s="18"/>
      <c r="I22" s="36">
        <v>53252.79</v>
      </c>
      <c r="J22" s="13"/>
      <c r="K22" s="13"/>
    </row>
    <row r="23" spans="2:11" ht="15">
      <c r="B23" s="17" t="s">
        <v>27</v>
      </c>
      <c r="C23" s="19"/>
      <c r="D23" s="36">
        <v>95996.67</v>
      </c>
      <c r="F23" s="46"/>
      <c r="G23" s="14"/>
      <c r="H23" s="12"/>
      <c r="I23" s="34"/>
      <c r="J23" s="13"/>
      <c r="K23" s="13"/>
    </row>
    <row r="24" spans="2:11" ht="15">
      <c r="B24" s="39" t="s">
        <v>23</v>
      </c>
      <c r="C24" s="18"/>
      <c r="D24" s="40">
        <v>12573.2</v>
      </c>
      <c r="F24" s="46"/>
      <c r="G24" s="14"/>
      <c r="H24" s="12"/>
      <c r="I24" s="34"/>
      <c r="J24" s="13"/>
      <c r="K24" s="13"/>
    </row>
    <row r="25" spans="2:11" ht="15">
      <c r="B25" s="39" t="s">
        <v>177</v>
      </c>
      <c r="C25" s="18"/>
      <c r="D25" s="40">
        <v>600</v>
      </c>
      <c r="F25" s="46"/>
      <c r="G25" s="14"/>
      <c r="H25" s="12"/>
      <c r="I25" s="34"/>
      <c r="J25" s="13"/>
      <c r="K25" s="13"/>
    </row>
    <row r="26" spans="5:11" ht="15">
      <c r="E26" s="40"/>
      <c r="F26" s="46"/>
      <c r="G26" s="14"/>
      <c r="H26" s="12"/>
      <c r="I26" s="34"/>
      <c r="J26" s="13"/>
      <c r="K26" s="13"/>
    </row>
    <row r="27" spans="2:11" ht="15">
      <c r="B27" s="1" t="s">
        <v>128</v>
      </c>
      <c r="C27" s="16"/>
      <c r="D27" s="45">
        <f>D28+D29</f>
        <v>1581859.33</v>
      </c>
      <c r="E27" s="40"/>
      <c r="F27" s="46"/>
      <c r="K27" s="13"/>
    </row>
    <row r="28" spans="2:11" ht="15">
      <c r="B28" s="1"/>
      <c r="C28" s="11"/>
      <c r="D28" s="35"/>
      <c r="E28" s="36"/>
      <c r="F28" s="46"/>
      <c r="G28" s="1" t="s">
        <v>128</v>
      </c>
      <c r="I28" s="50">
        <f>+I29+I30</f>
        <v>309362.71</v>
      </c>
      <c r="K28" s="15"/>
    </row>
    <row r="29" spans="2:11" ht="15">
      <c r="B29" s="1" t="s">
        <v>160</v>
      </c>
      <c r="C29" s="12"/>
      <c r="D29" s="35">
        <f>SUM(D30:D38)</f>
        <v>1581859.33</v>
      </c>
      <c r="E29" s="40"/>
      <c r="F29" s="46"/>
      <c r="G29" s="39" t="s">
        <v>34</v>
      </c>
      <c r="I29" s="49">
        <v>5192.71</v>
      </c>
      <c r="J29" s="13"/>
      <c r="K29" s="13"/>
    </row>
    <row r="30" spans="2:11" ht="15">
      <c r="B30" s="39" t="s">
        <v>28</v>
      </c>
      <c r="C30" s="18"/>
      <c r="D30" s="40">
        <v>488922.19</v>
      </c>
      <c r="E30" s="12"/>
      <c r="F30" s="46"/>
      <c r="G30" s="83" t="s">
        <v>178</v>
      </c>
      <c r="I30" s="59">
        <v>304170</v>
      </c>
      <c r="J30" s="13"/>
      <c r="K30" s="15"/>
    </row>
    <row r="31" spans="2:9" ht="15">
      <c r="B31" s="39" t="s">
        <v>14</v>
      </c>
      <c r="C31" s="18"/>
      <c r="D31" s="40">
        <v>10109.08</v>
      </c>
      <c r="E31" s="35"/>
      <c r="F31" s="47"/>
      <c r="G31" s="1"/>
      <c r="H31" s="11"/>
      <c r="I31" s="35"/>
    </row>
    <row r="32" spans="2:9" ht="15">
      <c r="B32" s="39" t="s">
        <v>13</v>
      </c>
      <c r="C32" s="18"/>
      <c r="D32" s="40">
        <v>26072.78</v>
      </c>
      <c r="E32" s="40"/>
      <c r="F32" s="47"/>
      <c r="G32" s="1" t="s">
        <v>90</v>
      </c>
      <c r="H32" s="11"/>
      <c r="I32" s="35">
        <f>SUM(I33:I39)</f>
        <v>1690552.8</v>
      </c>
    </row>
    <row r="33" spans="2:9" ht="14.25">
      <c r="B33" s="39" t="s">
        <v>20</v>
      </c>
      <c r="C33" s="18"/>
      <c r="D33" s="40">
        <v>35177.99</v>
      </c>
      <c r="E33" s="40"/>
      <c r="F33" s="47"/>
      <c r="G33" s="39" t="s">
        <v>164</v>
      </c>
      <c r="H33" s="18"/>
      <c r="I33" s="40">
        <f>942803.78+619485.23</f>
        <v>1562289.01</v>
      </c>
    </row>
    <row r="34" spans="2:11" ht="15">
      <c r="B34" s="39" t="s">
        <v>11</v>
      </c>
      <c r="C34" s="18"/>
      <c r="D34" s="40">
        <v>32059.12</v>
      </c>
      <c r="E34" s="45"/>
      <c r="F34" s="46"/>
      <c r="G34" s="58" t="s">
        <v>152</v>
      </c>
      <c r="I34" s="77">
        <v>28194.49</v>
      </c>
      <c r="J34" s="13"/>
      <c r="K34" s="7"/>
    </row>
    <row r="35" spans="2:11" ht="15">
      <c r="B35" s="39" t="s">
        <v>15</v>
      </c>
      <c r="C35" s="18"/>
      <c r="D35" s="40">
        <v>68983.21</v>
      </c>
      <c r="E35" s="35"/>
      <c r="F35" s="46"/>
      <c r="G35" s="39" t="s">
        <v>165</v>
      </c>
      <c r="H35" s="18"/>
      <c r="I35" s="40">
        <v>100069.3</v>
      </c>
      <c r="J35" s="13"/>
      <c r="K35" s="13"/>
    </row>
    <row r="36" spans="2:11" ht="15">
      <c r="B36" s="39" t="s">
        <v>29</v>
      </c>
      <c r="C36" s="18"/>
      <c r="D36" s="40">
        <v>140.16</v>
      </c>
      <c r="E36" s="35"/>
      <c r="F36" s="46"/>
      <c r="J36" s="13"/>
      <c r="K36" s="13"/>
    </row>
    <row r="37" spans="2:11" ht="15">
      <c r="B37" s="39" t="s">
        <v>182</v>
      </c>
      <c r="C37" s="18"/>
      <c r="D37" s="40">
        <v>3300</v>
      </c>
      <c r="E37" s="35"/>
      <c r="F37" s="46"/>
      <c r="J37" s="13"/>
      <c r="K37" s="13"/>
    </row>
    <row r="38" spans="2:11" ht="14.25">
      <c r="B38" s="39" t="s">
        <v>169</v>
      </c>
      <c r="C38" s="18"/>
      <c r="D38" s="40">
        <v>917094.8</v>
      </c>
      <c r="E38" s="40"/>
      <c r="F38" s="46"/>
      <c r="J38" s="13"/>
      <c r="K38" s="13"/>
    </row>
    <row r="39" spans="5:6" ht="14.25">
      <c r="E39" s="40"/>
      <c r="F39" s="46"/>
    </row>
    <row r="40" spans="5:6" ht="14.25">
      <c r="E40" s="40"/>
      <c r="F40" s="46"/>
    </row>
    <row r="41" spans="2:11" ht="14.25">
      <c r="B41" s="39"/>
      <c r="C41" s="18"/>
      <c r="D41" s="40"/>
      <c r="E41" s="37"/>
      <c r="F41" s="46"/>
      <c r="G41" s="4"/>
      <c r="H41" s="39"/>
      <c r="I41" s="18"/>
      <c r="J41" s="33"/>
      <c r="K41" s="33"/>
    </row>
    <row r="42" spans="2:9" ht="15.75" thickBot="1">
      <c r="B42" s="1" t="s">
        <v>2</v>
      </c>
      <c r="C42" s="11"/>
      <c r="D42" s="38">
        <f>+D8+D27</f>
        <v>2498939.2800000003</v>
      </c>
      <c r="E42" s="35"/>
      <c r="F42" s="48"/>
      <c r="G42" s="1" t="s">
        <v>4</v>
      </c>
      <c r="H42" s="11"/>
      <c r="I42" s="38">
        <f>+I32+I28+I8</f>
        <v>2498939.28</v>
      </c>
    </row>
    <row r="43" spans="2:6" ht="13.5" thickTop="1">
      <c r="B43" s="21"/>
      <c r="C43" s="22"/>
      <c r="D43" s="22"/>
      <c r="E43" s="22"/>
      <c r="F43" s="5"/>
    </row>
    <row r="44" spans="2:6" ht="12.75">
      <c r="B44" s="21"/>
      <c r="C44" s="22"/>
      <c r="D44" s="22"/>
      <c r="E44" s="22"/>
      <c r="F44" s="5"/>
    </row>
    <row r="45" spans="2:6" ht="12.75">
      <c r="B45" s="21"/>
      <c r="C45" s="22"/>
      <c r="D45" s="22"/>
      <c r="E45" s="22"/>
      <c r="F45" s="5"/>
    </row>
    <row r="46" spans="1:6" ht="15">
      <c r="A46" s="14"/>
      <c r="B46" s="5"/>
      <c r="C46" s="23"/>
      <c r="D46" s="23"/>
      <c r="E46" s="23"/>
      <c r="F46" s="5"/>
    </row>
    <row r="47" spans="1:6" ht="15">
      <c r="A47" s="1"/>
      <c r="B47" s="5"/>
      <c r="D47" s="23"/>
      <c r="E47" s="23"/>
      <c r="F47" s="5"/>
    </row>
    <row r="48" spans="1:6" ht="12.75">
      <c r="A48" t="s">
        <v>161</v>
      </c>
      <c r="B48" s="5"/>
      <c r="D48" s="5"/>
      <c r="E48" s="5"/>
      <c r="F48" s="5"/>
    </row>
    <row r="49" spans="1:5" ht="12.75">
      <c r="A49" s="3" t="s">
        <v>35</v>
      </c>
      <c r="B49" s="24"/>
      <c r="C49" s="25"/>
      <c r="D49" s="5"/>
      <c r="E49" s="5"/>
    </row>
    <row r="50" spans="1:5" ht="12.75">
      <c r="A50" t="s">
        <v>144</v>
      </c>
      <c r="C50" s="5"/>
      <c r="D50" s="5"/>
      <c r="E50" s="5"/>
    </row>
    <row r="51" spans="1:3" ht="12.75">
      <c r="A51" s="5" t="s">
        <v>145</v>
      </c>
      <c r="C51" s="5"/>
    </row>
    <row r="52" spans="1:3" ht="12.75">
      <c r="A52" s="20"/>
      <c r="C52" s="5"/>
    </row>
    <row r="53" ht="12.75">
      <c r="A53" s="20"/>
    </row>
    <row r="54" ht="12.75">
      <c r="A54" s="20"/>
    </row>
    <row r="55" ht="12.75">
      <c r="A55" t="s">
        <v>162</v>
      </c>
    </row>
    <row r="56" ht="15">
      <c r="A56" s="2" t="s">
        <v>9</v>
      </c>
    </row>
    <row r="57" ht="15">
      <c r="A57" s="44" t="s">
        <v>10</v>
      </c>
    </row>
    <row r="58" spans="1:4" ht="12.75">
      <c r="A58" s="72" t="s">
        <v>149</v>
      </c>
      <c r="B58" s="4"/>
      <c r="D58" s="61"/>
    </row>
    <row r="59" spans="1:2" ht="12.75">
      <c r="A59" s="73" t="s">
        <v>150</v>
      </c>
      <c r="B59" s="74"/>
    </row>
  </sheetData>
  <sheetProtection/>
  <mergeCells count="3">
    <mergeCell ref="B4:I4"/>
    <mergeCell ref="B1:I1"/>
    <mergeCell ref="B2:I2"/>
  </mergeCells>
  <printOptions horizontalCentered="1"/>
  <pageMargins left="0.7874015748031497" right="0.7874015748031497" top="0.984251968503937" bottom="0.984251968503937" header="0.5118110236220472" footer="0.7086614173228347"/>
  <pageSetup fitToHeight="1" fitToWidth="1" horizontalDpi="120" verticalDpi="12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"/>
  <sheetViews>
    <sheetView showGridLines="0" tabSelected="1" zoomScalePageLayoutView="0" workbookViewId="0" topLeftCell="B93">
      <selection activeCell="D37" sqref="D37"/>
    </sheetView>
  </sheetViews>
  <sheetFormatPr defaultColWidth="9.140625" defaultRowHeight="12.75"/>
  <cols>
    <col min="1" max="1" width="14.8515625" style="63" hidden="1" customWidth="1"/>
    <col min="2" max="2" width="16.57421875" style="0" customWidth="1"/>
    <col min="3" max="3" width="77.00390625" style="0" customWidth="1"/>
    <col min="4" max="4" width="22.7109375" style="70" customWidth="1"/>
    <col min="5" max="5" width="14.8515625" style="0" customWidth="1"/>
    <col min="6" max="6" width="4.57421875" style="0" customWidth="1"/>
  </cols>
  <sheetData>
    <row r="1" spans="2:8" ht="15.75">
      <c r="B1" s="84" t="s">
        <v>24</v>
      </c>
      <c r="C1" s="84"/>
      <c r="D1" s="84"/>
      <c r="E1" s="51"/>
      <c r="F1" s="51"/>
      <c r="G1" s="51"/>
      <c r="H1" s="51"/>
    </row>
    <row r="2" spans="2:8" ht="15.75">
      <c r="B2" s="84" t="s">
        <v>25</v>
      </c>
      <c r="C2" s="84"/>
      <c r="D2" s="84"/>
      <c r="E2" s="51"/>
      <c r="F2" s="51"/>
      <c r="G2" s="51"/>
      <c r="H2" s="51"/>
    </row>
    <row r="3" spans="2:4" ht="15">
      <c r="B3" s="41"/>
      <c r="C3" s="41"/>
      <c r="D3" s="80"/>
    </row>
    <row r="4" spans="2:4" ht="15.75">
      <c r="B4" s="84" t="s">
        <v>105</v>
      </c>
      <c r="C4" s="84"/>
      <c r="D4" s="84"/>
    </row>
    <row r="5" spans="2:4" ht="15.75">
      <c r="B5" s="84" t="s">
        <v>167</v>
      </c>
      <c r="C5" s="84"/>
      <c r="D5" s="84"/>
    </row>
    <row r="7" spans="2:4" ht="12.75">
      <c r="B7" s="85" t="s">
        <v>16</v>
      </c>
      <c r="C7" s="85"/>
      <c r="D7" s="85"/>
    </row>
    <row r="8" spans="1:4" ht="27.75" customHeight="1">
      <c r="A8" s="64" t="s">
        <v>58</v>
      </c>
      <c r="C8" s="6" t="s">
        <v>91</v>
      </c>
      <c r="D8" s="65">
        <f>SUM(D9:D13)</f>
        <v>1101333.63</v>
      </c>
    </row>
    <row r="9" spans="3:4" ht="18" customHeight="1">
      <c r="C9" s="41" t="s">
        <v>39</v>
      </c>
      <c r="D9" s="62">
        <v>154295.56</v>
      </c>
    </row>
    <row r="10" spans="3:4" ht="18" customHeight="1">
      <c r="C10" s="41" t="s">
        <v>40</v>
      </c>
      <c r="D10" s="62">
        <v>249516.39</v>
      </c>
    </row>
    <row r="11" spans="3:4" ht="18" customHeight="1">
      <c r="C11" s="41" t="s">
        <v>41</v>
      </c>
      <c r="D11" s="62">
        <v>650233.26</v>
      </c>
    </row>
    <row r="12" spans="3:4" ht="18" customHeight="1">
      <c r="C12" s="41" t="s">
        <v>170</v>
      </c>
      <c r="D12" s="62">
        <v>1284</v>
      </c>
    </row>
    <row r="13" spans="3:4" ht="18" customHeight="1">
      <c r="C13" s="41" t="s">
        <v>42</v>
      </c>
      <c r="D13" s="62">
        <v>46004.42</v>
      </c>
    </row>
    <row r="14" spans="1:4" ht="18" customHeight="1">
      <c r="A14" s="64" t="s">
        <v>59</v>
      </c>
      <c r="C14" s="6" t="s">
        <v>38</v>
      </c>
      <c r="D14" s="66">
        <f>SUM(D15:D34)</f>
        <v>-201402.86000000002</v>
      </c>
    </row>
    <row r="15" spans="3:5" ht="18" customHeight="1">
      <c r="C15" s="41" t="s">
        <v>45</v>
      </c>
      <c r="D15" s="62">
        <v>-64969.08</v>
      </c>
      <c r="E15" s="42"/>
    </row>
    <row r="16" spans="3:4" ht="18" customHeight="1">
      <c r="C16" s="41" t="s">
        <v>46</v>
      </c>
      <c r="D16" s="62">
        <v>0</v>
      </c>
    </row>
    <row r="17" spans="3:4" ht="18" customHeight="1">
      <c r="C17" s="41" t="s">
        <v>47</v>
      </c>
      <c r="D17" s="62">
        <v>-36405.6</v>
      </c>
    </row>
    <row r="18" spans="3:4" ht="18" customHeight="1">
      <c r="C18" s="41" t="s">
        <v>131</v>
      </c>
      <c r="D18" s="62">
        <v>-6616</v>
      </c>
    </row>
    <row r="19" spans="3:4" ht="18" customHeight="1">
      <c r="C19" s="41" t="s">
        <v>132</v>
      </c>
      <c r="D19" s="62">
        <v>-7680</v>
      </c>
    </row>
    <row r="20" spans="3:4" ht="18" customHeight="1">
      <c r="C20" s="41" t="s">
        <v>48</v>
      </c>
      <c r="D20" s="62">
        <v>-579</v>
      </c>
    </row>
    <row r="21" spans="3:4" ht="18" customHeight="1">
      <c r="C21" s="41" t="s">
        <v>49</v>
      </c>
      <c r="D21" s="62">
        <v>-11043.65</v>
      </c>
    </row>
    <row r="22" spans="3:4" ht="18" customHeight="1">
      <c r="C22" s="41" t="s">
        <v>133</v>
      </c>
      <c r="D22" s="62">
        <v>-44129.61</v>
      </c>
    </row>
    <row r="23" spans="3:4" ht="18" customHeight="1">
      <c r="C23" s="41" t="s">
        <v>50</v>
      </c>
      <c r="D23" s="62">
        <v>-364.46</v>
      </c>
    </row>
    <row r="24" spans="3:4" ht="18" customHeight="1">
      <c r="C24" s="41" t="s">
        <v>171</v>
      </c>
      <c r="D24" s="62">
        <v>-99.32</v>
      </c>
    </row>
    <row r="25" spans="3:4" ht="18" customHeight="1">
      <c r="C25" s="41" t="s">
        <v>51</v>
      </c>
      <c r="D25" s="62">
        <v>-8690</v>
      </c>
    </row>
    <row r="26" spans="3:4" ht="18" customHeight="1">
      <c r="C26" s="41" t="s">
        <v>134</v>
      </c>
      <c r="D26" s="62">
        <v>-935.6</v>
      </c>
    </row>
    <row r="27" spans="3:4" ht="18" customHeight="1">
      <c r="C27" s="41" t="s">
        <v>52</v>
      </c>
      <c r="D27" s="62">
        <v>-1068.9</v>
      </c>
    </row>
    <row r="28" spans="3:4" ht="18" customHeight="1">
      <c r="C28" s="41" t="s">
        <v>53</v>
      </c>
      <c r="D28" s="62">
        <v>-24</v>
      </c>
    </row>
    <row r="29" spans="3:4" ht="18" customHeight="1">
      <c r="C29" s="41" t="s">
        <v>54</v>
      </c>
      <c r="D29" s="62">
        <v>-2290.06</v>
      </c>
    </row>
    <row r="30" spans="3:4" ht="18" customHeight="1">
      <c r="C30" s="41" t="s">
        <v>70</v>
      </c>
      <c r="D30" s="62">
        <v>-20</v>
      </c>
    </row>
    <row r="31" spans="3:4" ht="18" customHeight="1">
      <c r="C31" s="41" t="s">
        <v>55</v>
      </c>
      <c r="D31" s="62">
        <v>-4145.7</v>
      </c>
    </row>
    <row r="32" spans="3:4" ht="18" customHeight="1">
      <c r="C32" s="41" t="s">
        <v>56</v>
      </c>
      <c r="D32" s="62">
        <v>-8294.93</v>
      </c>
    </row>
    <row r="33" spans="3:4" ht="18" customHeight="1">
      <c r="C33" s="41" t="s">
        <v>68</v>
      </c>
      <c r="D33" s="62">
        <v>0</v>
      </c>
    </row>
    <row r="34" spans="3:4" ht="18" customHeight="1">
      <c r="C34" s="41" t="s">
        <v>57</v>
      </c>
      <c r="D34" s="62">
        <v>-4046.95</v>
      </c>
    </row>
    <row r="35" spans="1:7" ht="18" customHeight="1">
      <c r="A35" s="64" t="s">
        <v>60</v>
      </c>
      <c r="C35" s="6" t="s">
        <v>74</v>
      </c>
      <c r="D35" s="66">
        <f>SUM(D36:D67)</f>
        <v>-771357.99</v>
      </c>
      <c r="E35" s="78">
        <f>+D35+D68+D87+D88+D95</f>
        <v>-857684.52</v>
      </c>
      <c r="F35" s="79" t="s">
        <v>153</v>
      </c>
      <c r="G35" s="79"/>
    </row>
    <row r="36" spans="3:7" ht="18" customHeight="1">
      <c r="C36" s="41" t="s">
        <v>45</v>
      </c>
      <c r="D36" s="62">
        <f>-123745.61-38238.99-64366.25</f>
        <v>-226350.85</v>
      </c>
      <c r="E36" s="78">
        <f>+D35+D68+D87</f>
        <v>-816313.21</v>
      </c>
      <c r="F36" s="79" t="s">
        <v>154</v>
      </c>
      <c r="G36" s="79"/>
    </row>
    <row r="37" spans="3:4" ht="18" customHeight="1">
      <c r="C37" s="41" t="s">
        <v>61</v>
      </c>
      <c r="D37" s="62">
        <v>-36608.45</v>
      </c>
    </row>
    <row r="38" spans="3:4" ht="18" customHeight="1">
      <c r="C38" s="41" t="s">
        <v>125</v>
      </c>
      <c r="D38" s="62">
        <v>-2276.43</v>
      </c>
    </row>
    <row r="39" spans="3:4" ht="18" customHeight="1">
      <c r="C39" s="41" t="s">
        <v>62</v>
      </c>
      <c r="D39" s="62">
        <v>-3129.01</v>
      </c>
    </row>
    <row r="40" spans="3:4" ht="18" customHeight="1">
      <c r="C40" s="41" t="s">
        <v>63</v>
      </c>
      <c r="D40" s="62">
        <v>-52292.6</v>
      </c>
    </row>
    <row r="41" spans="3:4" ht="18" customHeight="1">
      <c r="C41" s="41" t="s">
        <v>71</v>
      </c>
      <c r="D41" s="62">
        <v>-298183.44</v>
      </c>
    </row>
    <row r="42" spans="3:4" ht="18" customHeight="1">
      <c r="C42" s="41" t="s">
        <v>66</v>
      </c>
      <c r="D42" s="62">
        <v>-9280.13</v>
      </c>
    </row>
    <row r="43" spans="3:5" ht="18" customHeight="1">
      <c r="C43" s="41" t="s">
        <v>49</v>
      </c>
      <c r="D43" s="62">
        <v>-3078.78</v>
      </c>
      <c r="E43" s="60"/>
    </row>
    <row r="44" spans="3:4" ht="18" customHeight="1">
      <c r="C44" s="41" t="s">
        <v>64</v>
      </c>
      <c r="D44" s="62">
        <v>-14220</v>
      </c>
    </row>
    <row r="45" spans="3:4" ht="18" customHeight="1">
      <c r="C45" s="41" t="s">
        <v>65</v>
      </c>
      <c r="D45" s="62">
        <v>-6129.2</v>
      </c>
    </row>
    <row r="46" spans="3:4" ht="18" customHeight="1">
      <c r="C46" s="41" t="s">
        <v>135</v>
      </c>
      <c r="D46" s="62">
        <v>-2890.75</v>
      </c>
    </row>
    <row r="47" spans="3:4" ht="18" customHeight="1">
      <c r="C47" s="41" t="s">
        <v>72</v>
      </c>
      <c r="D47" s="62">
        <v>-10239.9</v>
      </c>
    </row>
    <row r="48" spans="3:4" ht="18" customHeight="1">
      <c r="C48" s="41" t="s">
        <v>146</v>
      </c>
      <c r="D48" s="62">
        <v>-1193.69</v>
      </c>
    </row>
    <row r="49" spans="3:4" ht="18" customHeight="1">
      <c r="C49" s="41" t="s">
        <v>50</v>
      </c>
      <c r="D49" s="62">
        <v>-3797.43</v>
      </c>
    </row>
    <row r="50" spans="3:4" ht="18" customHeight="1">
      <c r="C50" s="41" t="s">
        <v>136</v>
      </c>
      <c r="D50" s="62">
        <v>-385.89</v>
      </c>
    </row>
    <row r="51" spans="3:4" ht="18" customHeight="1">
      <c r="C51" s="41" t="s">
        <v>51</v>
      </c>
      <c r="D51" s="62">
        <v>-5856.99</v>
      </c>
    </row>
    <row r="52" spans="3:4" ht="18" customHeight="1">
      <c r="C52" s="41" t="s">
        <v>52</v>
      </c>
      <c r="D52" s="62">
        <v>-2326.24</v>
      </c>
    </row>
    <row r="53" spans="3:4" ht="18" customHeight="1">
      <c r="C53" s="41" t="s">
        <v>53</v>
      </c>
      <c r="D53" s="62">
        <v>-7143.46</v>
      </c>
    </row>
    <row r="54" spans="3:4" ht="18" customHeight="1">
      <c r="C54" s="41" t="s">
        <v>139</v>
      </c>
      <c r="D54" s="62">
        <v>-5223.5</v>
      </c>
    </row>
    <row r="55" spans="3:4" ht="18" customHeight="1">
      <c r="C55" s="41" t="s">
        <v>179</v>
      </c>
      <c r="D55" s="62">
        <v>-352</v>
      </c>
    </row>
    <row r="56" spans="3:4" ht="18" customHeight="1">
      <c r="C56" s="41" t="s">
        <v>147</v>
      </c>
      <c r="D56" s="62">
        <v>-6237.59</v>
      </c>
    </row>
    <row r="57" spans="3:4" ht="18" customHeight="1">
      <c r="C57" s="41" t="s">
        <v>54</v>
      </c>
      <c r="D57" s="62">
        <v>-29207.02</v>
      </c>
    </row>
    <row r="58" spans="3:4" ht="18" customHeight="1">
      <c r="C58" s="41" t="s">
        <v>67</v>
      </c>
      <c r="D58" s="62">
        <v>-10167.5</v>
      </c>
    </row>
    <row r="59" spans="3:4" ht="18" customHeight="1">
      <c r="C59" s="41" t="s">
        <v>56</v>
      </c>
      <c r="D59" s="62">
        <v>-6291.81</v>
      </c>
    </row>
    <row r="60" spans="3:4" ht="18" customHeight="1">
      <c r="C60" s="41" t="s">
        <v>69</v>
      </c>
      <c r="D60" s="62">
        <v>-16638.79</v>
      </c>
    </row>
    <row r="61" spans="3:4" ht="18" customHeight="1">
      <c r="C61" s="41" t="s">
        <v>137</v>
      </c>
      <c r="D61" s="62">
        <v>-831.36</v>
      </c>
    </row>
    <row r="62" spans="3:4" ht="18" customHeight="1">
      <c r="C62" s="41" t="s">
        <v>148</v>
      </c>
      <c r="D62" s="62">
        <v>-5383.53</v>
      </c>
    </row>
    <row r="63" spans="3:4" ht="18" customHeight="1">
      <c r="C63" s="41" t="s">
        <v>134</v>
      </c>
      <c r="D63" s="62">
        <v>-738.6</v>
      </c>
    </row>
    <row r="64" spans="3:4" ht="18" customHeight="1">
      <c r="C64" s="41" t="s">
        <v>138</v>
      </c>
      <c r="D64" s="62">
        <v>-1866</v>
      </c>
    </row>
    <row r="65" spans="3:4" ht="18" customHeight="1">
      <c r="C65" s="41" t="s">
        <v>68</v>
      </c>
      <c r="D65" s="62">
        <v>-745.2</v>
      </c>
    </row>
    <row r="66" spans="3:4" ht="18" customHeight="1">
      <c r="C66" s="41" t="s">
        <v>172</v>
      </c>
      <c r="D66" s="62">
        <v>-1440</v>
      </c>
    </row>
    <row r="67" spans="3:4" ht="18" customHeight="1">
      <c r="C67" s="41" t="s">
        <v>70</v>
      </c>
      <c r="D67" s="62">
        <v>-851.85</v>
      </c>
    </row>
    <row r="68" spans="1:5" ht="18" customHeight="1">
      <c r="A68" s="64" t="s">
        <v>100</v>
      </c>
      <c r="C68" s="6" t="s">
        <v>73</v>
      </c>
      <c r="D68" s="66">
        <f>SUM(D69:D86)</f>
        <v>-13555.240000000002</v>
      </c>
      <c r="E68" s="60"/>
    </row>
    <row r="69" spans="3:5" ht="18" customHeight="1">
      <c r="C69" s="41" t="s">
        <v>45</v>
      </c>
      <c r="D69" s="62">
        <f>-308.58-132.16-411-296.2-24.67-156.96-881.25-73.12-97.41-2757.82-706.55-1858.5</f>
        <v>-7704.22</v>
      </c>
      <c r="E69" s="60"/>
    </row>
    <row r="70" spans="3:4" ht="18" customHeight="1">
      <c r="C70" s="41" t="s">
        <v>173</v>
      </c>
      <c r="D70" s="62">
        <v>-1051</v>
      </c>
    </row>
    <row r="71" spans="3:4" ht="18" customHeight="1">
      <c r="C71" s="41" t="s">
        <v>174</v>
      </c>
      <c r="D71" s="62">
        <v>-45</v>
      </c>
    </row>
    <row r="72" spans="3:4" ht="18" customHeight="1">
      <c r="C72" s="41" t="s">
        <v>142</v>
      </c>
      <c r="D72" s="62">
        <v>-60.11</v>
      </c>
    </row>
    <row r="73" spans="3:4" ht="18" customHeight="1">
      <c r="C73" s="41" t="s">
        <v>64</v>
      </c>
      <c r="D73" s="62">
        <v>-2000</v>
      </c>
    </row>
    <row r="74" spans="3:4" ht="18" customHeight="1">
      <c r="C74" s="41" t="s">
        <v>65</v>
      </c>
      <c r="D74" s="62">
        <v>-651.67</v>
      </c>
    </row>
    <row r="75" spans="3:4" ht="18" customHeight="1">
      <c r="C75" s="41" t="s">
        <v>72</v>
      </c>
      <c r="D75" s="62">
        <v>-100.06</v>
      </c>
    </row>
    <row r="76" spans="3:4" ht="18" customHeight="1">
      <c r="C76" s="41" t="s">
        <v>50</v>
      </c>
      <c r="D76" s="62">
        <v>0</v>
      </c>
    </row>
    <row r="77" spans="3:4" ht="18" customHeight="1">
      <c r="C77" s="41" t="s">
        <v>141</v>
      </c>
      <c r="D77" s="62">
        <v>-225.61</v>
      </c>
    </row>
    <row r="78" spans="3:4" ht="18" customHeight="1">
      <c r="C78" s="41" t="s">
        <v>51</v>
      </c>
      <c r="D78" s="62">
        <v>-223.37</v>
      </c>
    </row>
    <row r="79" spans="3:4" ht="18" customHeight="1">
      <c r="C79" s="41" t="s">
        <v>52</v>
      </c>
      <c r="D79" s="62">
        <v>-23.42</v>
      </c>
    </row>
    <row r="80" spans="3:4" ht="18" customHeight="1">
      <c r="C80" s="41" t="s">
        <v>53</v>
      </c>
      <c r="D80" s="62">
        <f>E81-35.73</f>
        <v>-35.73</v>
      </c>
    </row>
    <row r="81" spans="3:4" ht="18" customHeight="1">
      <c r="C81" s="41" t="s">
        <v>140</v>
      </c>
      <c r="D81" s="62">
        <v>-51.4</v>
      </c>
    </row>
    <row r="82" spans="3:4" ht="18" customHeight="1">
      <c r="C82" s="41" t="s">
        <v>70</v>
      </c>
      <c r="D82" s="62">
        <v>-41.6</v>
      </c>
    </row>
    <row r="83" spans="3:4" ht="18" customHeight="1">
      <c r="C83" s="41" t="s">
        <v>134</v>
      </c>
      <c r="D83" s="62">
        <v>-307</v>
      </c>
    </row>
    <row r="84" spans="3:4" ht="18" customHeight="1">
      <c r="C84" s="41" t="s">
        <v>175</v>
      </c>
      <c r="D84" s="62">
        <v>-7.4</v>
      </c>
    </row>
    <row r="85" spans="3:4" ht="18" customHeight="1">
      <c r="C85" s="41" t="s">
        <v>176</v>
      </c>
      <c r="D85" s="62">
        <v>-107.4</v>
      </c>
    </row>
    <row r="86" spans="3:4" ht="18" customHeight="1">
      <c r="C86" s="41" t="s">
        <v>54</v>
      </c>
      <c r="D86" s="62">
        <v>-920.25</v>
      </c>
    </row>
    <row r="87" spans="1:4" ht="18" customHeight="1">
      <c r="A87" s="64" t="s">
        <v>37</v>
      </c>
      <c r="C87" s="6" t="s">
        <v>75</v>
      </c>
      <c r="D87" s="66">
        <v>-31399.98</v>
      </c>
    </row>
    <row r="88" spans="1:4" ht="18" customHeight="1">
      <c r="A88" s="64" t="s">
        <v>77</v>
      </c>
      <c r="C88" s="6" t="s">
        <v>81</v>
      </c>
      <c r="D88" s="66">
        <f>SUM(D89:D93)</f>
        <v>-38014.130000000005</v>
      </c>
    </row>
    <row r="89" spans="1:4" ht="18" customHeight="1">
      <c r="A89" s="64"/>
      <c r="C89" s="41" t="s">
        <v>82</v>
      </c>
      <c r="D89" s="62">
        <v>-785.41</v>
      </c>
    </row>
    <row r="90" spans="1:4" ht="18" customHeight="1">
      <c r="A90" s="64"/>
      <c r="C90" s="41" t="s">
        <v>83</v>
      </c>
      <c r="D90" s="62">
        <v>-1998.01</v>
      </c>
    </row>
    <row r="91" spans="1:4" ht="18" customHeight="1">
      <c r="A91" s="64"/>
      <c r="C91" s="41" t="s">
        <v>84</v>
      </c>
      <c r="D91" s="62">
        <v>-1472.38</v>
      </c>
    </row>
    <row r="92" spans="1:4" ht="18" customHeight="1">
      <c r="A92" s="64"/>
      <c r="C92" s="41" t="s">
        <v>143</v>
      </c>
      <c r="D92" s="62">
        <v>-33758.33</v>
      </c>
    </row>
    <row r="93" spans="1:4" ht="18" customHeight="1">
      <c r="A93" s="64"/>
      <c r="C93" s="41" t="s">
        <v>85</v>
      </c>
      <c r="D93" s="62">
        <v>0</v>
      </c>
    </row>
    <row r="94" spans="1:4" ht="18" customHeight="1">
      <c r="A94" s="64" t="s">
        <v>78</v>
      </c>
      <c r="C94" s="6" t="s">
        <v>106</v>
      </c>
      <c r="D94" s="66">
        <f>+D95+D96</f>
        <v>20707.54</v>
      </c>
    </row>
    <row r="95" spans="3:4" ht="18" customHeight="1">
      <c r="C95" s="41" t="s">
        <v>155</v>
      </c>
      <c r="D95" s="62">
        <v>-3357.18</v>
      </c>
    </row>
    <row r="96" spans="3:4" ht="18" customHeight="1">
      <c r="C96" s="41" t="s">
        <v>76</v>
      </c>
      <c r="D96" s="62">
        <v>24064.72</v>
      </c>
    </row>
    <row r="97" spans="3:4" ht="18" customHeight="1">
      <c r="C97" s="6" t="s">
        <v>94</v>
      </c>
      <c r="D97" s="65">
        <f>+D8+D14+D35+D68+D87+D88+D94</f>
        <v>66310.96999999991</v>
      </c>
    </row>
    <row r="98" spans="1:4" ht="27.75" customHeight="1">
      <c r="A98" s="64" t="s">
        <v>101</v>
      </c>
      <c r="C98" s="6" t="s">
        <v>92</v>
      </c>
      <c r="D98" s="66">
        <f>D99</f>
        <v>0</v>
      </c>
    </row>
    <row r="99" spans="1:4" ht="18" customHeight="1">
      <c r="A99" s="64" t="s">
        <v>79</v>
      </c>
      <c r="C99" s="41" t="s">
        <v>80</v>
      </c>
      <c r="D99" s="62">
        <v>0</v>
      </c>
    </row>
    <row r="100" spans="1:4" ht="18" customHeight="1">
      <c r="A100" s="64"/>
      <c r="C100" s="6" t="s">
        <v>97</v>
      </c>
      <c r="D100" s="67">
        <f>+D97+D98</f>
        <v>66310.96999999991</v>
      </c>
    </row>
    <row r="101" spans="1:4" ht="24.75" customHeight="1">
      <c r="A101" s="64" t="s">
        <v>102</v>
      </c>
      <c r="C101" s="6" t="s">
        <v>99</v>
      </c>
      <c r="D101" s="68">
        <f>D102</f>
        <v>0</v>
      </c>
    </row>
    <row r="102" spans="1:4" ht="18" customHeight="1">
      <c r="A102" s="64" t="s">
        <v>88</v>
      </c>
      <c r="C102" s="41" t="s">
        <v>43</v>
      </c>
      <c r="D102" s="62">
        <v>0</v>
      </c>
    </row>
    <row r="103" spans="3:4" ht="18" customHeight="1">
      <c r="C103" s="6" t="s">
        <v>95</v>
      </c>
      <c r="D103" s="68">
        <f>D104+D105</f>
        <v>0</v>
      </c>
    </row>
    <row r="104" spans="1:4" ht="18" customHeight="1">
      <c r="A104" s="64" t="s">
        <v>103</v>
      </c>
      <c r="C104" s="41" t="s">
        <v>86</v>
      </c>
      <c r="D104" s="62">
        <v>0</v>
      </c>
    </row>
    <row r="105" spans="3:4" ht="18" customHeight="1">
      <c r="C105" s="41" t="s">
        <v>87</v>
      </c>
      <c r="D105" s="62">
        <v>0</v>
      </c>
    </row>
    <row r="106" spans="3:4" ht="18" customHeight="1">
      <c r="C106" s="6" t="s">
        <v>98</v>
      </c>
      <c r="D106" s="68">
        <f>+D107+D108</f>
        <v>33758.33</v>
      </c>
    </row>
    <row r="107" spans="1:4" ht="18" customHeight="1">
      <c r="A107" s="64" t="s">
        <v>89</v>
      </c>
      <c r="C107" s="41" t="s">
        <v>96</v>
      </c>
      <c r="D107" s="62">
        <v>33758.33</v>
      </c>
    </row>
    <row r="108" spans="3:4" ht="18" customHeight="1">
      <c r="C108" s="41" t="s">
        <v>44</v>
      </c>
      <c r="D108" s="62">
        <v>0</v>
      </c>
    </row>
    <row r="109" spans="3:4" ht="18" customHeight="1">
      <c r="C109" s="6" t="s">
        <v>93</v>
      </c>
      <c r="D109" s="69">
        <f>+D100+D101+D103+D106</f>
        <v>100069.29999999992</v>
      </c>
    </row>
    <row r="110" spans="1:3" ht="26.25" customHeight="1">
      <c r="A110" s="64" t="s">
        <v>104</v>
      </c>
      <c r="B110" s="41"/>
      <c r="C110" s="41"/>
    </row>
    <row r="111" spans="1:3" ht="26.25" customHeight="1">
      <c r="A111" s="64"/>
      <c r="B111" s="41"/>
      <c r="C111" s="41"/>
    </row>
    <row r="112" spans="2:3" ht="18" customHeight="1">
      <c r="B112" s="41" t="s">
        <v>158</v>
      </c>
      <c r="C112" s="41"/>
    </row>
    <row r="113" spans="2:3" ht="18" customHeight="1">
      <c r="B113" s="6" t="s">
        <v>35</v>
      </c>
      <c r="C113" s="41"/>
    </row>
    <row r="114" ht="12.75">
      <c r="B114" t="s">
        <v>144</v>
      </c>
    </row>
    <row r="115" ht="12.75">
      <c r="B115" s="5" t="s">
        <v>145</v>
      </c>
    </row>
    <row r="117" spans="2:4" ht="15">
      <c r="B117" s="41"/>
      <c r="C117" s="41"/>
      <c r="D117" s="73"/>
    </row>
    <row r="118" spans="2:3" ht="15">
      <c r="B118" s="41" t="s">
        <v>159</v>
      </c>
      <c r="C118" s="41"/>
    </row>
    <row r="119" spans="2:4" ht="15.75">
      <c r="B119" s="71" t="s">
        <v>17</v>
      </c>
      <c r="C119" s="41"/>
      <c r="D119"/>
    </row>
    <row r="120" spans="2:4" ht="12.75">
      <c r="B120" s="72" t="s">
        <v>149</v>
      </c>
      <c r="C120" s="5"/>
      <c r="D120"/>
    </row>
    <row r="121" spans="2:4" ht="12.75">
      <c r="B121" s="73" t="s">
        <v>150</v>
      </c>
      <c r="D121"/>
    </row>
  </sheetData>
  <sheetProtection/>
  <mergeCells count="5">
    <mergeCell ref="B5:D5"/>
    <mergeCell ref="B7:D7"/>
    <mergeCell ref="B1:D1"/>
    <mergeCell ref="B2:D2"/>
    <mergeCell ref="B4:D4"/>
  </mergeCells>
  <printOptions horizontalCentered="1"/>
  <pageMargins left="0.7874015748031497" right="0.3937007874015748" top="1.1705511811023621" bottom="0.3937007874015748" header="0.5118110236220472" footer="0.31496062992125984"/>
  <pageSetup fitToHeight="2" fitToWidth="2" horizontalDpi="120" verticalDpi="12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showGridLines="0" zoomScalePageLayoutView="0" workbookViewId="0" topLeftCell="A1">
      <selection activeCell="C26" sqref="C26"/>
    </sheetView>
  </sheetViews>
  <sheetFormatPr defaultColWidth="9.140625" defaultRowHeight="12.75"/>
  <cols>
    <col min="2" max="2" width="72.7109375" style="0" customWidth="1"/>
    <col min="3" max="3" width="22.28125" style="0" customWidth="1"/>
  </cols>
  <sheetData>
    <row r="1" spans="1:7" ht="15.75">
      <c r="A1" s="84" t="s">
        <v>24</v>
      </c>
      <c r="B1" s="84"/>
      <c r="C1" s="84"/>
      <c r="D1" s="51"/>
      <c r="E1" s="51"/>
      <c r="F1" s="51"/>
      <c r="G1" s="51"/>
    </row>
    <row r="2" spans="1:7" ht="15.75">
      <c r="A2" s="84" t="s">
        <v>25</v>
      </c>
      <c r="B2" s="84"/>
      <c r="C2" s="84"/>
      <c r="D2" s="51"/>
      <c r="E2" s="51"/>
      <c r="F2" s="51"/>
      <c r="G2" s="51"/>
    </row>
    <row r="4" spans="1:3" ht="15">
      <c r="A4" s="86" t="s">
        <v>119</v>
      </c>
      <c r="B4" s="86"/>
      <c r="C4" s="86"/>
    </row>
    <row r="5" spans="1:3" ht="15">
      <c r="A5" s="86" t="s">
        <v>168</v>
      </c>
      <c r="B5" s="86"/>
      <c r="C5" s="86"/>
    </row>
    <row r="7" spans="1:3" ht="12.75">
      <c r="A7" s="85" t="s">
        <v>16</v>
      </c>
      <c r="B7" s="85"/>
      <c r="C7" s="85"/>
    </row>
    <row r="8" spans="1:3" ht="27.75" customHeight="1">
      <c r="A8" s="6"/>
      <c r="B8" s="6" t="s">
        <v>91</v>
      </c>
      <c r="C8" s="52">
        <f>SUM(C9:C13)</f>
        <v>1101333.63</v>
      </c>
    </row>
    <row r="9" spans="1:3" ht="18" customHeight="1">
      <c r="A9" s="41"/>
      <c r="B9" s="41" t="s">
        <v>39</v>
      </c>
      <c r="C9" s="42">
        <f>DRE!D9</f>
        <v>154295.56</v>
      </c>
    </row>
    <row r="10" spans="1:3" ht="18" customHeight="1">
      <c r="A10" s="41"/>
      <c r="B10" s="41" t="s">
        <v>40</v>
      </c>
      <c r="C10" s="42">
        <f>DRE!D10</f>
        <v>249516.39</v>
      </c>
    </row>
    <row r="11" spans="1:3" ht="18" customHeight="1">
      <c r="A11" s="41"/>
      <c r="B11" s="41" t="s">
        <v>41</v>
      </c>
      <c r="C11" s="42">
        <f>DRE!D11</f>
        <v>650233.26</v>
      </c>
    </row>
    <row r="12" spans="1:3" ht="18" customHeight="1">
      <c r="A12" s="41"/>
      <c r="B12" s="41" t="s">
        <v>124</v>
      </c>
      <c r="C12" s="42">
        <f>DRE!D12</f>
        <v>1284</v>
      </c>
    </row>
    <row r="13" spans="1:3" ht="18" customHeight="1">
      <c r="A13" s="41"/>
      <c r="B13" s="41" t="s">
        <v>42</v>
      </c>
      <c r="C13" s="42">
        <f>DRE!D13</f>
        <v>46004.42</v>
      </c>
    </row>
    <row r="14" spans="1:3" ht="18" customHeight="1">
      <c r="A14" s="6"/>
      <c r="B14" s="6" t="s">
        <v>113</v>
      </c>
      <c r="C14" s="52">
        <f>C15</f>
        <v>24064.72</v>
      </c>
    </row>
    <row r="15" spans="1:3" ht="18" customHeight="1">
      <c r="A15" s="41"/>
      <c r="B15" s="41" t="s">
        <v>76</v>
      </c>
      <c r="C15" s="42">
        <f>DRE!D96</f>
        <v>24064.72</v>
      </c>
    </row>
    <row r="16" spans="1:3" ht="18" customHeight="1">
      <c r="A16" s="6"/>
      <c r="B16" s="6" t="s">
        <v>98</v>
      </c>
      <c r="C16" s="53">
        <f>+C17+C18</f>
        <v>33758.33</v>
      </c>
    </row>
    <row r="17" spans="1:3" ht="18" customHeight="1">
      <c r="A17" s="41"/>
      <c r="B17" s="41" t="s">
        <v>96</v>
      </c>
      <c r="C17" s="42">
        <f>DRE!D107</f>
        <v>33758.33</v>
      </c>
    </row>
    <row r="18" spans="1:3" ht="18" customHeight="1">
      <c r="A18" s="41"/>
      <c r="B18" s="41" t="s">
        <v>44</v>
      </c>
      <c r="C18" s="42">
        <f>DRE!D108</f>
        <v>0</v>
      </c>
    </row>
    <row r="19" spans="1:3" ht="18" customHeight="1">
      <c r="A19" s="6"/>
      <c r="B19" s="6" t="s">
        <v>111</v>
      </c>
      <c r="C19" s="52">
        <f>C20</f>
        <v>0</v>
      </c>
    </row>
    <row r="20" spans="1:3" ht="18" customHeight="1">
      <c r="A20" s="6"/>
      <c r="B20" s="41" t="s">
        <v>80</v>
      </c>
      <c r="C20" s="42">
        <f>DRE!D99</f>
        <v>0</v>
      </c>
    </row>
    <row r="21" spans="1:3" ht="22.5" customHeight="1">
      <c r="A21" s="6"/>
      <c r="B21" s="6" t="s">
        <v>112</v>
      </c>
      <c r="C21" s="81">
        <f>+C8+C16+C19+C14</f>
        <v>1159156.68</v>
      </c>
    </row>
    <row r="22" spans="1:3" ht="18" customHeight="1">
      <c r="A22" s="6"/>
      <c r="B22" s="6"/>
      <c r="C22" s="52"/>
    </row>
    <row r="23" spans="1:3" ht="18" customHeight="1">
      <c r="A23" s="6"/>
      <c r="B23" s="54" t="s">
        <v>107</v>
      </c>
      <c r="C23" s="52">
        <f>SUM(C25:C29)</f>
        <v>-299024.15</v>
      </c>
    </row>
    <row r="24" spans="1:3" ht="18" customHeight="1">
      <c r="A24" s="6"/>
      <c r="B24" s="6" t="s">
        <v>110</v>
      </c>
      <c r="C24" s="52"/>
    </row>
    <row r="25" spans="1:3" ht="18" customHeight="1">
      <c r="A25" s="41"/>
      <c r="B25" s="41" t="s">
        <v>45</v>
      </c>
      <c r="C25" s="42">
        <f>DRE!D69</f>
        <v>-7704.22</v>
      </c>
    </row>
    <row r="26" spans="1:2" ht="15.75">
      <c r="A26" s="41"/>
      <c r="B26" s="6" t="s">
        <v>109</v>
      </c>
    </row>
    <row r="27" spans="1:3" ht="18" customHeight="1">
      <c r="A27" s="41"/>
      <c r="B27" s="41" t="s">
        <v>45</v>
      </c>
      <c r="C27" s="42">
        <f>DRE!D36</f>
        <v>-226350.85</v>
      </c>
    </row>
    <row r="28" spans="1:2" ht="15.75">
      <c r="A28" s="41"/>
      <c r="B28" s="6" t="s">
        <v>108</v>
      </c>
    </row>
    <row r="29" spans="1:3" ht="18" customHeight="1">
      <c r="A29" s="41"/>
      <c r="B29" s="41" t="s">
        <v>45</v>
      </c>
      <c r="C29" s="42">
        <f>DRE!D15</f>
        <v>-64969.08</v>
      </c>
    </row>
    <row r="30" spans="1:3" ht="15.75">
      <c r="A30" s="41"/>
      <c r="B30" s="54" t="s">
        <v>114</v>
      </c>
      <c r="C30" s="57">
        <f>SUM(C31:C36)</f>
        <v>-760063.2300000001</v>
      </c>
    </row>
    <row r="31" spans="1:3" ht="15">
      <c r="A31" s="41"/>
      <c r="B31" s="41" t="s">
        <v>108</v>
      </c>
      <c r="C31" s="55">
        <f>SUM(DRE!D16:D34)</f>
        <v>-136433.78000000003</v>
      </c>
    </row>
    <row r="32" spans="1:3" ht="15">
      <c r="A32" s="41"/>
      <c r="B32" s="41" t="s">
        <v>109</v>
      </c>
      <c r="C32" s="55">
        <f>SUM(DRE!D37:D67)</f>
        <v>-545007.14</v>
      </c>
    </row>
    <row r="33" spans="1:3" ht="15">
      <c r="A33" s="41"/>
      <c r="B33" s="41" t="s">
        <v>110</v>
      </c>
      <c r="C33" s="55">
        <f>SUM(DRE!D70:D86)</f>
        <v>-5851.019999999999</v>
      </c>
    </row>
    <row r="34" spans="1:3" ht="15">
      <c r="A34" s="41"/>
      <c r="B34" s="41" t="s">
        <v>75</v>
      </c>
      <c r="C34" s="55">
        <f>DRE!D87</f>
        <v>-31399.98</v>
      </c>
    </row>
    <row r="35" spans="1:3" ht="15">
      <c r="A35" s="41"/>
      <c r="B35" s="41" t="s">
        <v>81</v>
      </c>
      <c r="C35" s="55">
        <f>DRE!D104+DRE!D105+DRE!D102+DRE!D88</f>
        <v>-38014.130000000005</v>
      </c>
    </row>
    <row r="36" spans="1:3" ht="15">
      <c r="A36" s="41"/>
      <c r="B36" s="41" t="s">
        <v>115</v>
      </c>
      <c r="C36" s="55">
        <f>SUM(DRE!D95)</f>
        <v>-3357.18</v>
      </c>
    </row>
    <row r="37" spans="1:3" ht="18" customHeight="1">
      <c r="A37" s="6"/>
      <c r="B37" s="54" t="s">
        <v>116</v>
      </c>
      <c r="C37" s="56">
        <v>0</v>
      </c>
    </row>
    <row r="38" spans="1:3" ht="22.5" customHeight="1">
      <c r="A38" s="6"/>
      <c r="B38" s="6" t="s">
        <v>117</v>
      </c>
      <c r="C38" s="81">
        <f>+C23+C30+C37</f>
        <v>-1059087.3800000001</v>
      </c>
    </row>
    <row r="39" spans="1:3" ht="15">
      <c r="A39" s="41"/>
      <c r="B39" s="41"/>
      <c r="C39" s="41"/>
    </row>
    <row r="40" spans="1:3" ht="15">
      <c r="A40" s="41"/>
      <c r="B40" s="41"/>
      <c r="C40" s="41"/>
    </row>
    <row r="41" spans="1:3" ht="18">
      <c r="A41" s="6"/>
      <c r="B41" s="54" t="s">
        <v>118</v>
      </c>
      <c r="C41" s="82">
        <f>+C21+C38</f>
        <v>100069.29999999981</v>
      </c>
    </row>
    <row r="42" spans="2:3" ht="15">
      <c r="B42" s="41"/>
      <c r="C42" s="41"/>
    </row>
    <row r="46" ht="12.75">
      <c r="B46" t="s">
        <v>156</v>
      </c>
    </row>
    <row r="47" ht="12.75">
      <c r="B47" s="3" t="s">
        <v>35</v>
      </c>
    </row>
    <row r="48" spans="2:5" ht="12.75">
      <c r="B48" t="s">
        <v>144</v>
      </c>
      <c r="D48" s="5"/>
      <c r="E48" s="5"/>
    </row>
    <row r="49" ht="12.75">
      <c r="B49" s="5" t="s">
        <v>145</v>
      </c>
    </row>
    <row r="50" ht="15">
      <c r="B50" s="41"/>
    </row>
    <row r="51" ht="15">
      <c r="B51" s="41"/>
    </row>
    <row r="52" ht="15">
      <c r="B52" s="41" t="s">
        <v>157</v>
      </c>
    </row>
    <row r="53" ht="12.75">
      <c r="B53" s="3" t="s">
        <v>17</v>
      </c>
    </row>
    <row r="54" ht="12.75">
      <c r="B54" t="s">
        <v>18</v>
      </c>
    </row>
    <row r="55" spans="2:3" ht="12.75">
      <c r="B55" s="72" t="s">
        <v>149</v>
      </c>
      <c r="C55" s="5"/>
    </row>
    <row r="56" ht="12.75">
      <c r="B56" s="73" t="s">
        <v>150</v>
      </c>
    </row>
  </sheetData>
  <sheetProtection/>
  <mergeCells count="5">
    <mergeCell ref="A7:C7"/>
    <mergeCell ref="A1:C1"/>
    <mergeCell ref="A2:C2"/>
    <mergeCell ref="A4:C4"/>
    <mergeCell ref="A5:C5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R's &amp; A CONTABILIDADE E ASSES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R`s &amp; A CONTABILIDADE E ASSES</dc:creator>
  <cp:keywords/>
  <dc:description/>
  <cp:lastModifiedBy>dv1</cp:lastModifiedBy>
  <cp:lastPrinted>2009-12-22T14:54:31Z</cp:lastPrinted>
  <dcterms:created xsi:type="dcterms:W3CDTF">2001-02-21T14:03:36Z</dcterms:created>
  <dcterms:modified xsi:type="dcterms:W3CDTF">2010-01-28T12:26:46Z</dcterms:modified>
  <cp:category/>
  <cp:version/>
  <cp:contentType/>
  <cp:contentStatus/>
</cp:coreProperties>
</file>